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66925"/>
  <xr:revisionPtr revIDLastSave="0" documentId="13_ncr:1_{7FF308F7-5155-4CB5-8FBE-2B0B18240B55}" xr6:coauthVersionLast="36" xr6:coauthVersionMax="36" xr10:uidLastSave="{00000000-0000-0000-0000-000000000000}"/>
  <bookViews>
    <workbookView xWindow="0" yWindow="0" windowWidth="23040" windowHeight="8772" xr2:uid="{20A18ABA-6CE2-4DD4-8EC1-114A468AC42B}"/>
  </bookViews>
  <sheets>
    <sheet name="Footnote B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7" i="1" l="1"/>
  <c r="A16" i="1" l="1"/>
  <c r="A17" i="1" s="1"/>
  <c r="A19" i="1" s="1"/>
  <c r="A20" i="1" s="1"/>
  <c r="A21" i="1" s="1"/>
  <c r="A22" i="1" s="1"/>
  <c r="A24" i="1" s="1"/>
  <c r="A25" i="1" s="1"/>
  <c r="A26" i="1" s="1"/>
  <c r="A27" i="1" s="1"/>
  <c r="A29" i="1" s="1"/>
  <c r="A30" i="1" s="1"/>
  <c r="A31" i="1" s="1"/>
  <c r="A32" i="1" s="1"/>
  <c r="A33" i="1" s="1"/>
  <c r="F16" i="1"/>
  <c r="F17" i="1"/>
  <c r="F19" i="1"/>
  <c r="F20" i="1"/>
  <c r="F21" i="1"/>
  <c r="F22" i="1"/>
  <c r="F24" i="1"/>
  <c r="F25" i="1"/>
  <c r="F26" i="1"/>
  <c r="E30" i="1"/>
  <c r="F27" i="1" l="1"/>
  <c r="E27" i="1" s="1"/>
  <c r="E29" i="1" s="1"/>
  <c r="E31" i="1" s="1"/>
  <c r="E33" i="1" s="1"/>
</calcChain>
</file>

<file path=xl/sharedStrings.xml><?xml version="1.0" encoding="utf-8"?>
<sst xmlns="http://schemas.openxmlformats.org/spreadsheetml/2006/main" count="36" uniqueCount="35">
  <si>
    <t xml:space="preserve"> </t>
  </si>
  <si>
    <t>*</t>
  </si>
  <si>
    <t xml:space="preserve">Cash Working Capital </t>
  </si>
  <si>
    <t>Cash Working Capital (Before Adjustments)</t>
  </si>
  <si>
    <t>Average Daily Cash Operating Expenses (Total/366)</t>
  </si>
  <si>
    <t>Total Cash Operating Expenses</t>
  </si>
  <si>
    <t>Interest Exp.- Long Term Debt</t>
  </si>
  <si>
    <t>State</t>
  </si>
  <si>
    <t>Federal</t>
  </si>
  <si>
    <t>Current Income Taxes:</t>
  </si>
  <si>
    <t>Taxes Other Than Income Taxes</t>
  </si>
  <si>
    <t>Other Operating and Maintenance Expenses</t>
  </si>
  <si>
    <t>Purchases-Non-Affiliated *</t>
  </si>
  <si>
    <t>Purchases-Affiliated *</t>
  </si>
  <si>
    <t>Purchased Power:</t>
  </si>
  <si>
    <t>Nuclear Decommissioning</t>
  </si>
  <si>
    <t>Fuels Other Than Nuclear</t>
  </si>
  <si>
    <t>Cash Operating Expenses:</t>
  </si>
  <si>
    <t>Operating Revenues</t>
  </si>
  <si>
    <t>Days</t>
  </si>
  <si>
    <t>Amount</t>
  </si>
  <si>
    <t>Description</t>
  </si>
  <si>
    <t xml:space="preserve">Line No. </t>
  </si>
  <si>
    <t>Dollar</t>
  </si>
  <si>
    <t>(Lead)</t>
  </si>
  <si>
    <t>Lag/</t>
  </si>
  <si>
    <t>(AMOUNTS IN THOUSANDS)</t>
  </si>
  <si>
    <t>CALCULATION OF CASH WORKING CAPITAL</t>
  </si>
  <si>
    <t>GEORGIA POWER COMPANY</t>
  </si>
  <si>
    <t>Note:  Details may not add to totals due to rounding.</t>
  </si>
  <si>
    <t>(FOOTNOTE BD)</t>
  </si>
  <si>
    <t>Net Lead Days</t>
  </si>
  <si>
    <t>Adjustment for Sales and Excise Tax Collection</t>
  </si>
  <si>
    <t>These amounts include combined credits representing power sales which are credited to retail revenue for regulatory reporting purposes in the amount of $44,416.</t>
  </si>
  <si>
    <t>FOR THE TWELVE MONTH PERIOD ENDING JULY 31,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</si>
</sst>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164" formatCode="#,##0.0_);\(#,##0.0\)"/>
    <numFmt numFmtId="165" formatCode="0.00000_)"/>
  </numFmts>
  <fonts count="6" x14ac:knownFonts="1">
    <font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i/>
      <sz val="12"/>
      <name val="Times New Roman"/>
      <family val="1"/>
    </font>
    <font>
      <u/>
      <sz val="12"/>
      <name val="Times New Roman"/>
      <family val="1"/>
    </font>
    <font>
      <b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37" fontId="2" fillId="0" borderId="0" xfId="0" applyNumberFormat="1" applyFont="1" applyBorder="1"/>
    <xf numFmtId="37" fontId="2" fillId="0" borderId="0" xfId="0" applyNumberFormat="1" applyFont="1" applyBorder="1" applyAlignment="1">
      <alignment horizontal="center"/>
    </xf>
    <xf numFmtId="37" fontId="2" fillId="0" borderId="0" xfId="1" applyNumberFormat="1" applyFont="1" applyFill="1" applyBorder="1" applyProtection="1"/>
    <xf numFmtId="37" fontId="2" fillId="0" borderId="0" xfId="1" quotePrefix="1" applyNumberFormat="1" applyFont="1" applyFill="1" applyBorder="1" applyAlignment="1" applyProtection="1">
      <alignment horizontal="left"/>
    </xf>
    <xf numFmtId="41" fontId="2" fillId="0" borderId="2" xfId="1" applyNumberFormat="1" applyFont="1" applyFill="1" applyBorder="1" applyProtection="1"/>
    <xf numFmtId="42" fontId="2" fillId="0" borderId="0" xfId="1" applyNumberFormat="1" applyFont="1" applyFill="1" applyBorder="1" applyProtection="1"/>
    <xf numFmtId="42" fontId="2" fillId="0" borderId="2" xfId="1" applyNumberFormat="1" applyFont="1" applyFill="1" applyBorder="1" applyProtection="1"/>
    <xf numFmtId="164" fontId="2" fillId="0" borderId="0" xfId="1" applyNumberFormat="1" applyFont="1" applyFill="1" applyBorder="1" applyProtection="1"/>
    <xf numFmtId="164" fontId="2" fillId="0" borderId="1" xfId="1" applyNumberFormat="1" applyFont="1" applyFill="1" applyBorder="1" applyProtection="1"/>
    <xf numFmtId="37" fontId="3" fillId="0" borderId="0" xfId="1" applyNumberFormat="1" applyFont="1" applyFill="1" applyBorder="1" applyAlignment="1" applyProtection="1">
      <alignment horizontal="left"/>
    </xf>
    <xf numFmtId="164" fontId="2" fillId="0" borderId="2" xfId="1" applyNumberFormat="1" applyFont="1" applyFill="1" applyBorder="1" applyProtection="1"/>
    <xf numFmtId="41" fontId="2" fillId="0" borderId="0" xfId="1" applyNumberFormat="1" applyFont="1" applyFill="1" applyBorder="1" applyProtection="1"/>
    <xf numFmtId="37" fontId="2" fillId="0" borderId="0" xfId="1" quotePrefix="1" applyNumberFormat="1" applyFont="1" applyFill="1" applyBorder="1" applyAlignment="1" applyProtection="1">
      <alignment horizontal="left" indent="2"/>
    </xf>
    <xf numFmtId="37" fontId="2" fillId="0" borderId="0" xfId="1" applyNumberFormat="1" applyFont="1" applyFill="1" applyBorder="1" applyAlignment="1" applyProtection="1">
      <alignment horizontal="left" indent="2"/>
    </xf>
    <xf numFmtId="37" fontId="2" fillId="0" borderId="0" xfId="1" applyNumberFormat="1" applyFont="1" applyFill="1" applyBorder="1" applyAlignment="1" applyProtection="1">
      <alignment horizontal="left"/>
    </xf>
    <xf numFmtId="37" fontId="4" fillId="0" borderId="0" xfId="1" applyNumberFormat="1" applyFont="1" applyFill="1" applyBorder="1" applyAlignment="1" applyProtection="1">
      <alignment horizontal="center"/>
    </xf>
    <xf numFmtId="37" fontId="4" fillId="0" borderId="0" xfId="0" applyNumberFormat="1" applyFont="1" applyBorder="1" applyAlignment="1">
      <alignment horizontal="center"/>
    </xf>
    <xf numFmtId="37" fontId="2" fillId="0" borderId="0" xfId="1" applyNumberFormat="1" applyFont="1" applyFill="1" applyBorder="1" applyAlignment="1" applyProtection="1">
      <alignment horizontal="center"/>
    </xf>
    <xf numFmtId="37" fontId="5" fillId="0" borderId="0" xfId="1" applyNumberFormat="1" applyFont="1" applyFill="1" applyAlignment="1" applyProtection="1"/>
    <xf numFmtId="37" fontId="5" fillId="0" borderId="0" xfId="1" applyNumberFormat="1" applyFont="1" applyFill="1" applyAlignment="1" applyProtection="1">
      <alignment horizontal="center"/>
    </xf>
    <xf numFmtId="165" fontId="2" fillId="0" borderId="0" xfId="1" applyNumberFormat="1" applyFont="1"/>
    <xf numFmtId="42" fontId="2" fillId="0" borderId="1" xfId="1" applyNumberFormat="1" applyFont="1" applyFill="1" applyBorder="1" applyProtection="1"/>
    <xf numFmtId="37" fontId="5" fillId="0" borderId="0" xfId="1" applyNumberFormat="1" applyFont="1" applyFill="1" applyAlignment="1" applyProtection="1">
      <alignment horizontal="center"/>
    </xf>
    <xf numFmtId="37" fontId="2" fillId="0" borderId="0" xfId="1" applyNumberFormat="1" applyFont="1" applyFill="1" applyBorder="1" applyAlignment="1" applyProtection="1">
      <alignment horizontal="left" wrapText="1"/>
    </xf>
    <xf numFmtId="37" fontId="4" fillId="0" borderId="0" xfId="1" applyNumberFormat="1" applyFont="1" applyFill="1" applyBorder="1" applyAlignment="1" applyProtection="1">
      <alignment horizontal="center"/>
    </xf>
  </cellXfs>
  <cellStyles count="2">
    <cellStyle name="_x0013_" xfId="1" xr:uid="{359343DC-D94C-4E0D-BC20-B6B21FA4F4D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FF38E-7C53-49CC-A93B-E852329DBDE7}">
  <sheetPr>
    <pageSetUpPr fitToPage="1"/>
  </sheetPr>
  <dimension ref="A1:J39"/>
  <sheetViews>
    <sheetView tabSelected="1" zoomScaleNormal="100" workbookViewId="0">
      <selection sqref="A1:F1"/>
    </sheetView>
  </sheetViews>
  <sheetFormatPr defaultColWidth="8.1796875" defaultRowHeight="15.6" x14ac:dyDescent="0.3"/>
  <cols>
    <col min="1" max="1" width="7.81640625" style="2" bestFit="1" customWidth="1"/>
    <col min="2" max="2" width="1.453125" style="1" customWidth="1"/>
    <col min="3" max="3" width="32" style="1" customWidth="1"/>
    <col min="4" max="6" width="13.54296875" style="1" customWidth="1"/>
    <col min="7" max="11" width="8.1796875" style="1"/>
    <col min="12" max="13" width="10" style="1" bestFit="1" customWidth="1"/>
    <col min="14" max="16384" width="8.1796875" style="1"/>
  </cols>
  <sheetData>
    <row r="1" spans="1:10" x14ac:dyDescent="0.3">
      <c r="A1" s="23" t="s">
        <v>28</v>
      </c>
      <c r="B1" s="23"/>
      <c r="C1" s="23"/>
      <c r="D1" s="23"/>
      <c r="E1" s="23"/>
      <c r="F1" s="23"/>
      <c r="G1" s="19"/>
      <c r="H1" s="19"/>
      <c r="I1" s="19"/>
      <c r="J1" s="19"/>
    </row>
    <row r="2" spans="1:10" x14ac:dyDescent="0.3">
      <c r="A2" s="19"/>
      <c r="C2" s="19"/>
      <c r="D2" s="19"/>
      <c r="E2" s="19"/>
      <c r="F2" s="19"/>
      <c r="G2" s="20"/>
      <c r="H2" s="20"/>
      <c r="I2" s="20"/>
      <c r="J2" s="20"/>
    </row>
    <row r="3" spans="1:10" x14ac:dyDescent="0.3">
      <c r="A3" s="23" t="s">
        <v>27</v>
      </c>
      <c r="B3" s="23"/>
      <c r="C3" s="23"/>
      <c r="D3" s="23"/>
      <c r="E3" s="23"/>
      <c r="F3" s="23"/>
      <c r="G3" s="19"/>
      <c r="H3" s="19"/>
      <c r="I3" s="19"/>
      <c r="J3" s="19"/>
    </row>
    <row r="4" spans="1:10" x14ac:dyDescent="0.3">
      <c r="A4" s="23" t="s">
        <v>34</v>
      </c>
      <c r="B4" s="23"/>
      <c r="C4" s="23"/>
      <c r="D4" s="23"/>
      <c r="E4" s="23"/>
      <c r="F4" s="23"/>
      <c r="G4" s="19"/>
      <c r="H4" s="19"/>
      <c r="I4" s="19"/>
      <c r="J4" s="19"/>
    </row>
    <row r="5" spans="1:10" x14ac:dyDescent="0.3">
      <c r="A5" s="23" t="s">
        <v>30</v>
      </c>
      <c r="B5" s="23"/>
      <c r="C5" s="23"/>
      <c r="D5" s="23"/>
      <c r="E5" s="23"/>
      <c r="F5" s="23"/>
      <c r="G5" s="19"/>
      <c r="H5" s="19"/>
      <c r="I5" s="19"/>
      <c r="J5" s="19"/>
    </row>
    <row r="6" spans="1:10" x14ac:dyDescent="0.3">
      <c r="A6" s="23" t="s">
        <v>26</v>
      </c>
      <c r="B6" s="23"/>
      <c r="C6" s="23"/>
      <c r="D6" s="23"/>
      <c r="E6" s="23"/>
      <c r="F6" s="23"/>
      <c r="G6" s="19"/>
      <c r="H6" s="19"/>
      <c r="I6" s="19"/>
      <c r="J6" s="19"/>
    </row>
    <row r="7" spans="1:10" x14ac:dyDescent="0.3">
      <c r="B7" s="20"/>
      <c r="C7" s="20"/>
      <c r="D7" s="20"/>
      <c r="E7" s="20"/>
      <c r="F7" s="20"/>
      <c r="G7" s="19"/>
      <c r="H7" s="19"/>
      <c r="I7" s="19"/>
      <c r="J7" s="19"/>
    </row>
    <row r="8" spans="1:10" x14ac:dyDescent="0.3">
      <c r="B8" s="3"/>
      <c r="C8" s="3"/>
      <c r="D8" s="3"/>
      <c r="E8" s="18" t="s">
        <v>25</v>
      </c>
      <c r="F8" s="3"/>
    </row>
    <row r="9" spans="1:10" x14ac:dyDescent="0.3">
      <c r="B9" s="3"/>
      <c r="C9" s="3"/>
      <c r="D9" s="3"/>
      <c r="E9" s="18" t="s">
        <v>24</v>
      </c>
      <c r="F9" s="18" t="s">
        <v>23</v>
      </c>
    </row>
    <row r="10" spans="1:10" x14ac:dyDescent="0.3">
      <c r="A10" s="17" t="s">
        <v>22</v>
      </c>
      <c r="B10" s="25" t="s">
        <v>21</v>
      </c>
      <c r="C10" s="25"/>
      <c r="D10" s="16" t="s">
        <v>20</v>
      </c>
      <c r="E10" s="16" t="s">
        <v>19</v>
      </c>
      <c r="F10" s="16" t="s">
        <v>19</v>
      </c>
    </row>
    <row r="11" spans="1:10" s="2" customFormat="1" x14ac:dyDescent="0.3">
      <c r="A11" s="2">
        <v>-1</v>
      </c>
      <c r="C11" s="2">
        <v>-2</v>
      </c>
      <c r="D11" s="2">
        <v>-3</v>
      </c>
      <c r="E11" s="2">
        <v>-4</v>
      </c>
      <c r="F11" s="2">
        <v>-5</v>
      </c>
    </row>
    <row r="14" spans="1:10" x14ac:dyDescent="0.3">
      <c r="A14" s="2">
        <v>1</v>
      </c>
      <c r="B14" s="15" t="s">
        <v>18</v>
      </c>
      <c r="C14" s="15"/>
      <c r="D14" s="3"/>
      <c r="E14" s="8">
        <v>37.076252156241402</v>
      </c>
      <c r="F14" s="3"/>
    </row>
    <row r="15" spans="1:10" x14ac:dyDescent="0.3">
      <c r="B15" s="4" t="s">
        <v>17</v>
      </c>
      <c r="C15" s="4"/>
      <c r="D15" s="3"/>
      <c r="E15" s="3"/>
      <c r="F15" s="3"/>
    </row>
    <row r="16" spans="1:10" x14ac:dyDescent="0.3">
      <c r="A16" s="2">
        <f>A14+1</f>
        <v>2</v>
      </c>
      <c r="B16" s="13" t="s">
        <v>16</v>
      </c>
      <c r="C16" s="13"/>
      <c r="D16" s="6">
        <v>1267436.14297819</v>
      </c>
      <c r="E16" s="8">
        <v>-27.193100736869209</v>
      </c>
      <c r="F16" s="6">
        <f>E16*D16</f>
        <v>-34465518.713554889</v>
      </c>
    </row>
    <row r="17" spans="1:6" x14ac:dyDescent="0.3">
      <c r="A17" s="2">
        <f>A16+1</f>
        <v>3</v>
      </c>
      <c r="B17" s="13" t="s">
        <v>15</v>
      </c>
      <c r="C17" s="13"/>
      <c r="D17" s="12">
        <v>4761.98041666669</v>
      </c>
      <c r="E17" s="8">
        <v>-252</v>
      </c>
      <c r="F17" s="12">
        <f>E17*D17</f>
        <v>-1200019.0650000058</v>
      </c>
    </row>
    <row r="18" spans="1:6" x14ac:dyDescent="0.3">
      <c r="B18" s="4" t="s">
        <v>14</v>
      </c>
      <c r="C18" s="4"/>
      <c r="D18" s="12"/>
      <c r="E18" s="3"/>
      <c r="F18" s="12"/>
    </row>
    <row r="19" spans="1:6" x14ac:dyDescent="0.3">
      <c r="A19" s="2">
        <f>A17+1</f>
        <v>4</v>
      </c>
      <c r="B19" s="13" t="s">
        <v>13</v>
      </c>
      <c r="C19" s="13"/>
      <c r="D19" s="12">
        <v>595920.39665945503</v>
      </c>
      <c r="E19" s="8">
        <v>-32.631280606251821</v>
      </c>
      <c r="F19" s="12">
        <f>E19*D19</f>
        <v>-19445645.682383567</v>
      </c>
    </row>
    <row r="20" spans="1:6" x14ac:dyDescent="0.3">
      <c r="A20" s="2">
        <f>A19+1</f>
        <v>5</v>
      </c>
      <c r="B20" s="13" t="s">
        <v>12</v>
      </c>
      <c r="C20" s="13"/>
      <c r="D20" s="12">
        <v>452403.35367094103</v>
      </c>
      <c r="E20" s="8">
        <v>-35.2005940065117</v>
      </c>
      <c r="F20" s="12">
        <f>E20*D20</f>
        <v>-15924866.779755119</v>
      </c>
    </row>
    <row r="21" spans="1:6" x14ac:dyDescent="0.3">
      <c r="A21" s="2">
        <f>A20+1</f>
        <v>6</v>
      </c>
      <c r="B21" s="4" t="s">
        <v>11</v>
      </c>
      <c r="C21" s="14"/>
      <c r="D21" s="12">
        <v>1864297.8807999999</v>
      </c>
      <c r="E21" s="8">
        <v>-21.700994526271611</v>
      </c>
      <c r="F21" s="12">
        <f>E21*D21</f>
        <v>-40457118.106580563</v>
      </c>
    </row>
    <row r="22" spans="1:6" x14ac:dyDescent="0.3">
      <c r="A22" s="2">
        <f>A21+1</f>
        <v>7</v>
      </c>
      <c r="B22" s="15" t="s">
        <v>10</v>
      </c>
      <c r="C22" s="14"/>
      <c r="D22" s="12">
        <v>462698.61440036999</v>
      </c>
      <c r="E22" s="8">
        <v>-165.52160928864299</v>
      </c>
      <c r="F22" s="12">
        <f>E22*D22</f>
        <v>-76586619.27117452</v>
      </c>
    </row>
    <row r="23" spans="1:6" x14ac:dyDescent="0.3">
      <c r="B23" s="4" t="s">
        <v>9</v>
      </c>
      <c r="C23" s="4"/>
      <c r="D23" s="12"/>
      <c r="E23" s="8"/>
      <c r="F23" s="12"/>
    </row>
    <row r="24" spans="1:6" x14ac:dyDescent="0.3">
      <c r="A24" s="2">
        <f>A22+1</f>
        <v>8</v>
      </c>
      <c r="B24" s="14" t="s">
        <v>8</v>
      </c>
      <c r="C24" s="14"/>
      <c r="D24" s="12">
        <v>388068.09309053503</v>
      </c>
      <c r="E24" s="8">
        <v>-38</v>
      </c>
      <c r="F24" s="12">
        <f>E24*D24</f>
        <v>-14746587.537440332</v>
      </c>
    </row>
    <row r="25" spans="1:6" x14ac:dyDescent="0.3">
      <c r="A25" s="2">
        <f>A24+1</f>
        <v>9</v>
      </c>
      <c r="B25" s="13" t="s">
        <v>7</v>
      </c>
      <c r="C25" s="13"/>
      <c r="D25" s="12">
        <v>4204.92610107978</v>
      </c>
      <c r="E25" s="8">
        <v>-38</v>
      </c>
      <c r="F25" s="12">
        <f>E25*D25</f>
        <v>-159787.19184103163</v>
      </c>
    </row>
    <row r="26" spans="1:6" x14ac:dyDescent="0.3">
      <c r="A26" s="2">
        <f>A25+1</f>
        <v>10</v>
      </c>
      <c r="B26" s="3" t="s">
        <v>6</v>
      </c>
      <c r="C26" s="3"/>
      <c r="D26" s="5">
        <v>368661.282335394</v>
      </c>
      <c r="E26" s="11">
        <v>-79.435343157320219</v>
      </c>
      <c r="F26" s="5">
        <f>E26*D26</f>
        <v>-29284735.471129738</v>
      </c>
    </row>
    <row r="27" spans="1:6" ht="16.8" thickBot="1" x14ac:dyDescent="0.4">
      <c r="A27" s="2">
        <f>A26+1</f>
        <v>11</v>
      </c>
      <c r="B27" s="10" t="s">
        <v>5</v>
      </c>
      <c r="C27" s="10"/>
      <c r="D27" s="22">
        <f>SUM(D16:D26)</f>
        <v>5408452.670452632</v>
      </c>
      <c r="E27" s="9">
        <f>F27/D27</f>
        <v>-42.945905598434514</v>
      </c>
      <c r="F27" s="22">
        <f>SUM(F16:F26)</f>
        <v>-232270897.81885979</v>
      </c>
    </row>
    <row r="28" spans="1:6" ht="16.2" thickTop="1" x14ac:dyDescent="0.3"/>
    <row r="29" spans="1:6" x14ac:dyDescent="0.3">
      <c r="A29" s="2">
        <f>A27+1</f>
        <v>12</v>
      </c>
      <c r="B29" s="3" t="s">
        <v>31</v>
      </c>
      <c r="C29" s="3"/>
      <c r="D29" s="3"/>
      <c r="E29" s="8">
        <f>E14+E27</f>
        <v>-5.8696534421931119</v>
      </c>
      <c r="F29" s="3"/>
    </row>
    <row r="30" spans="1:6" x14ac:dyDescent="0.3">
      <c r="A30" s="2">
        <f t="shared" ref="A30:A33" si="0">A29+1</f>
        <v>13</v>
      </c>
      <c r="B30" s="4" t="s">
        <v>4</v>
      </c>
      <c r="C30" s="4"/>
      <c r="D30" s="3"/>
      <c r="E30" s="7">
        <f>D27/366</f>
        <v>14777.193088668393</v>
      </c>
      <c r="F30" s="3"/>
    </row>
    <row r="31" spans="1:6" x14ac:dyDescent="0.3">
      <c r="A31" s="2">
        <f t="shared" si="0"/>
        <v>14</v>
      </c>
      <c r="B31" s="3" t="s">
        <v>3</v>
      </c>
      <c r="C31" s="3"/>
      <c r="D31" s="3"/>
      <c r="E31" s="6">
        <f>E30*E29</f>
        <v>-86737.002278854692</v>
      </c>
      <c r="F31" s="3"/>
    </row>
    <row r="32" spans="1:6" x14ac:dyDescent="0.3">
      <c r="A32" s="2">
        <f t="shared" si="0"/>
        <v>15</v>
      </c>
      <c r="B32" s="3" t="s">
        <v>32</v>
      </c>
      <c r="C32" s="3"/>
      <c r="D32" s="3"/>
      <c r="E32" s="5">
        <v>-5884.803461655616</v>
      </c>
      <c r="F32" s="3"/>
    </row>
    <row r="33" spans="1:6" ht="16.2" thickBot="1" x14ac:dyDescent="0.35">
      <c r="A33" s="2">
        <f t="shared" si="0"/>
        <v>16</v>
      </c>
      <c r="B33" s="3" t="s">
        <v>2</v>
      </c>
      <c r="C33" s="3"/>
      <c r="D33" s="3"/>
      <c r="E33" s="22">
        <f>E31+E32</f>
        <v>-92621.805740510303</v>
      </c>
      <c r="F33" s="3"/>
    </row>
    <row r="34" spans="1:6" ht="16.2" thickTop="1" x14ac:dyDescent="0.3">
      <c r="B34" s="3"/>
      <c r="C34" s="3"/>
      <c r="D34" s="3"/>
      <c r="E34" s="3"/>
      <c r="F34" s="3"/>
    </row>
    <row r="35" spans="1:6" x14ac:dyDescent="0.3">
      <c r="B35" s="3"/>
      <c r="C35" s="21" t="s">
        <v>29</v>
      </c>
      <c r="D35" s="3"/>
      <c r="E35" s="3"/>
      <c r="F35" s="3"/>
    </row>
    <row r="36" spans="1:6" x14ac:dyDescent="0.3">
      <c r="B36" s="3"/>
      <c r="C36" s="3"/>
      <c r="D36" s="3"/>
      <c r="E36" s="3"/>
      <c r="F36" s="3"/>
    </row>
    <row r="37" spans="1:6" x14ac:dyDescent="0.3">
      <c r="B37" s="4" t="s">
        <v>1</v>
      </c>
      <c r="C37" s="24" t="s">
        <v>33</v>
      </c>
      <c r="D37" s="24"/>
      <c r="E37" s="24"/>
      <c r="F37" s="24"/>
    </row>
    <row r="38" spans="1:6" x14ac:dyDescent="0.3">
      <c r="C38" s="24"/>
      <c r="D38" s="24"/>
      <c r="E38" s="24"/>
      <c r="F38" s="24"/>
    </row>
    <row r="39" spans="1:6" x14ac:dyDescent="0.3">
      <c r="B39" s="3" t="s">
        <v>0</v>
      </c>
      <c r="C39" s="3"/>
      <c r="D39" s="3"/>
      <c r="E39" s="3"/>
      <c r="F39" s="3"/>
    </row>
  </sheetData>
  <mergeCells count="7">
    <mergeCell ref="A3:F3"/>
    <mergeCell ref="A1:F1"/>
    <mergeCell ref="C37:F38"/>
    <mergeCell ref="B10:C10"/>
    <mergeCell ref="A6:F6"/>
    <mergeCell ref="A5:F5"/>
    <mergeCell ref="A4:F4"/>
  </mergeCells>
  <pageMargins left="0.7" right="0.7" top="0.75" bottom="0.75" header="0.3" footer="0.3"/>
  <pageSetup scale="92" orientation="portrait" horizontalDpi="200" verticalDpi="200" r:id="rId1"/>
  <headerFooter>
    <oddHeader>&amp;R&amp;"Times New Roman,Regular"Exhibit___(DPP/SPA/MBR-2)
Page 28 of 36</oddHeader>
  </headerFooter>
  <ignoredErrors>
    <ignoredError sqref="E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Footnote BD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2019-06-25T17:19:47Z</dcterms:created>
  <dcterms:modified xsi:type="dcterms:W3CDTF">2019-06-25T17:19:53Z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